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unst\Documents\Scholarly Activities\BFY 2021 Workshop\"/>
    </mc:Choice>
  </mc:AlternateContent>
  <bookViews>
    <workbookView xWindow="0" yWindow="0" windowWidth="25005" windowHeight="10170"/>
  </bookViews>
  <sheets>
    <sheet name="Sheet1" sheetId="1" r:id="rId1"/>
  </sheets>
  <definedNames>
    <definedName name="solver_adj" localSheetId="0" hidden="1">Sheet1!$D$19:$D$21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Sheet1!$L$19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G6" i="1"/>
  <c r="F7" i="1"/>
  <c r="G7" i="1" s="1"/>
  <c r="F8" i="1"/>
  <c r="G8" i="1"/>
  <c r="F9" i="1"/>
  <c r="G9" i="1" s="1"/>
  <c r="F10" i="1"/>
  <c r="G10" i="1"/>
  <c r="F11" i="1"/>
  <c r="G11" i="1"/>
  <c r="F12" i="1"/>
  <c r="G12" i="1" s="1"/>
  <c r="F13" i="1"/>
  <c r="G13" i="1"/>
  <c r="F14" i="1"/>
  <c r="G14" i="1"/>
  <c r="F15" i="1"/>
  <c r="G15" i="1" s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F3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3" i="1"/>
  <c r="I6" i="1" l="1"/>
  <c r="H14" i="1"/>
  <c r="H13" i="1"/>
  <c r="H8" i="1"/>
  <c r="H11" i="1"/>
  <c r="H3" i="1"/>
  <c r="H10" i="1"/>
  <c r="I8" i="1"/>
  <c r="I13" i="1"/>
  <c r="H6" i="1"/>
  <c r="I14" i="1"/>
  <c r="I11" i="1"/>
  <c r="H15" i="1"/>
  <c r="I15" i="1"/>
  <c r="H9" i="1"/>
  <c r="I9" i="1"/>
  <c r="H7" i="1"/>
  <c r="I7" i="1"/>
  <c r="H12" i="1"/>
  <c r="I12" i="1"/>
  <c r="I5" i="1"/>
  <c r="H5" i="1"/>
  <c r="H4" i="1"/>
  <c r="I4" i="1"/>
  <c r="I10" i="1"/>
  <c r="I3" i="1"/>
  <c r="J6" i="1" l="1"/>
  <c r="L6" i="1" s="1"/>
  <c r="J13" i="1"/>
  <c r="L13" i="1" s="1"/>
  <c r="J10" i="1"/>
  <c r="L10" i="1" s="1"/>
  <c r="J8" i="1"/>
  <c r="L8" i="1" s="1"/>
  <c r="J3" i="1"/>
  <c r="L3" i="1" s="1"/>
  <c r="J14" i="1"/>
  <c r="L14" i="1" s="1"/>
  <c r="J11" i="1"/>
  <c r="L11" i="1" s="1"/>
  <c r="J5" i="1"/>
  <c r="L5" i="1" s="1"/>
  <c r="J12" i="1"/>
  <c r="L12" i="1" s="1"/>
  <c r="J4" i="1"/>
  <c r="L4" i="1" s="1"/>
  <c r="J9" i="1"/>
  <c r="L9" i="1" s="1"/>
  <c r="J7" i="1"/>
  <c r="L7" i="1" s="1"/>
  <c r="J15" i="1"/>
  <c r="L15" i="1" s="1"/>
  <c r="L19" i="1" l="1"/>
</calcChain>
</file>

<file path=xl/sharedStrings.xml><?xml version="1.0" encoding="utf-8"?>
<sst xmlns="http://schemas.openxmlformats.org/spreadsheetml/2006/main" count="15" uniqueCount="15">
  <si>
    <t xml:space="preserve">     I0</t>
  </si>
  <si>
    <t>n</t>
  </si>
  <si>
    <t>c0</t>
  </si>
  <si>
    <t>theta radians</t>
  </si>
  <si>
    <t>t1</t>
  </si>
  <si>
    <t>s1</t>
  </si>
  <si>
    <t>t2</t>
  </si>
  <si>
    <t>num</t>
  </si>
  <si>
    <t>den</t>
  </si>
  <si>
    <t>delta sqr</t>
  </si>
  <si>
    <t>sum delta sqrs</t>
  </si>
  <si>
    <t>params</t>
  </si>
  <si>
    <t>Fresnel Model</t>
  </si>
  <si>
    <t>measured theta</t>
  </si>
  <si>
    <t>measured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</si>
</sst>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measured 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Sheet1!$A$2:$A$15</c:f>
              <c:numCache>
                <c:formatCode>General</c:formatCode>
                <c:ptCount val="14"/>
                <c:pt idx="1">
                  <c:v>25</c:v>
                </c:pt>
                <c:pt idx="2">
                  <c:v>29</c:v>
                </c:pt>
                <c:pt idx="3">
                  <c:v>33</c:v>
                </c:pt>
                <c:pt idx="4">
                  <c:v>37</c:v>
                </c:pt>
                <c:pt idx="5">
                  <c:v>41</c:v>
                </c:pt>
                <c:pt idx="6">
                  <c:v>45</c:v>
                </c:pt>
                <c:pt idx="7">
                  <c:v>49</c:v>
                </c:pt>
                <c:pt idx="8">
                  <c:v>53</c:v>
                </c:pt>
                <c:pt idx="9">
                  <c:v>57</c:v>
                </c:pt>
                <c:pt idx="10">
                  <c:v>61</c:v>
                </c:pt>
                <c:pt idx="11">
                  <c:v>65</c:v>
                </c:pt>
                <c:pt idx="12">
                  <c:v>69</c:v>
                </c:pt>
                <c:pt idx="13">
                  <c:v>73</c:v>
                </c:pt>
              </c:numCache>
            </c:numRef>
          </c:xVal>
          <c:yVal>
            <c:numRef>
              <c:f>Sheet1!$B$2:$B$15</c:f>
              <c:numCache>
                <c:formatCode>General</c:formatCode>
                <c:ptCount val="14"/>
                <c:pt idx="1">
                  <c:v>69.599999999999994</c:v>
                </c:pt>
                <c:pt idx="2">
                  <c:v>61.8</c:v>
                </c:pt>
                <c:pt idx="3">
                  <c:v>53.8</c:v>
                </c:pt>
                <c:pt idx="4">
                  <c:v>44.7</c:v>
                </c:pt>
                <c:pt idx="5">
                  <c:v>34.799999999999997</c:v>
                </c:pt>
                <c:pt idx="6">
                  <c:v>25.1</c:v>
                </c:pt>
                <c:pt idx="7">
                  <c:v>16.399999999999999</c:v>
                </c:pt>
                <c:pt idx="8">
                  <c:v>9.6999999999999993</c:v>
                </c:pt>
                <c:pt idx="9">
                  <c:v>1</c:v>
                </c:pt>
                <c:pt idx="10">
                  <c:v>13.2</c:v>
                </c:pt>
                <c:pt idx="11">
                  <c:v>35.1</c:v>
                </c:pt>
                <c:pt idx="12">
                  <c:v>82.4</c:v>
                </c:pt>
                <c:pt idx="13">
                  <c:v>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70-40AB-8BD5-B54446373599}"/>
            </c:ext>
          </c:extLst>
        </c:ser>
        <c:ser>
          <c:idx val="1"/>
          <c:order val="1"/>
          <c:spPr>
            <a:ln w="222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Sheet1!$A$3:$A$15</c:f>
              <c:numCache>
                <c:formatCode>General</c:formatCode>
                <c:ptCount val="13"/>
                <c:pt idx="0">
                  <c:v>25</c:v>
                </c:pt>
                <c:pt idx="1">
                  <c:v>29</c:v>
                </c:pt>
                <c:pt idx="2">
                  <c:v>33</c:v>
                </c:pt>
                <c:pt idx="3">
                  <c:v>37</c:v>
                </c:pt>
                <c:pt idx="4">
                  <c:v>41</c:v>
                </c:pt>
                <c:pt idx="5">
                  <c:v>45</c:v>
                </c:pt>
                <c:pt idx="6">
                  <c:v>49</c:v>
                </c:pt>
                <c:pt idx="7">
                  <c:v>53</c:v>
                </c:pt>
                <c:pt idx="8">
                  <c:v>57</c:v>
                </c:pt>
                <c:pt idx="9">
                  <c:v>61</c:v>
                </c:pt>
                <c:pt idx="10">
                  <c:v>65</c:v>
                </c:pt>
                <c:pt idx="11">
                  <c:v>69</c:v>
                </c:pt>
                <c:pt idx="12">
                  <c:v>73</c:v>
                </c:pt>
              </c:numCache>
            </c:numRef>
          </c:xVal>
          <c:yVal>
            <c:numRef>
              <c:f>Sheet1!$J$3:$J$15</c:f>
              <c:numCache>
                <c:formatCode>General</c:formatCode>
                <c:ptCount val="13"/>
                <c:pt idx="0">
                  <c:v>59.498661216356354</c:v>
                </c:pt>
                <c:pt idx="1">
                  <c:v>52.420091469632794</c:v>
                </c:pt>
                <c:pt idx="2">
                  <c:v>44.39621779571133</c:v>
                </c:pt>
                <c:pt idx="3">
                  <c:v>35.582957496557285</c:v>
                </c:pt>
                <c:pt idx="4">
                  <c:v>26.264497636993852</c:v>
                </c:pt>
                <c:pt idx="5">
                  <c:v>16.932917957894968</c:v>
                </c:pt>
                <c:pt idx="6">
                  <c:v>8.4140796801030397</c:v>
                </c:pt>
                <c:pt idx="7">
                  <c:v>2.067812662070486</c:v>
                </c:pt>
                <c:pt idx="8">
                  <c:v>0.10865251276123218</c:v>
                </c:pt>
                <c:pt idx="9">
                  <c:v>6.1246524943986342</c:v>
                </c:pt>
                <c:pt idx="10">
                  <c:v>25.926760287977526</c:v>
                </c:pt>
                <c:pt idx="11">
                  <c:v>68.960651624976606</c:v>
                </c:pt>
                <c:pt idx="12">
                  <c:v>150.6988758147717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70-40AB-8BD5-B54446373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298992"/>
        <c:axId val="526299976"/>
      </c:scatterChart>
      <c:valAx>
        <c:axId val="526298992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299976"/>
        <c:crosses val="autoZero"/>
        <c:crossBetween val="midCat"/>
      </c:valAx>
      <c:valAx>
        <c:axId val="52629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298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476249</xdr:colOff>
      <xdr:row>20</xdr:row>
      <xdr:rowOff>95249</xdr:rowOff>
    </xdr:from>
    <xdr:to>
      <xdr:col>14</xdr:col>
      <xdr:colOff>114300</xdr:colOff>
      <xdr:row>37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W18" sqref="W18"/>
    </sheetView>
  </sheetViews>
  <sheetFormatPr defaultRowHeight="15" x14ac:dyDescent="0.25"/>
  <cols>
    <col min="1" max="1" width="15.140625" bestFit="1" customWidth="1"/>
    <col min="2" max="2" width="10.85546875" bestFit="1" customWidth="1"/>
    <col min="3" max="3" width="7.42578125" bestFit="1" customWidth="1"/>
    <col min="4" max="4" width="12.5703125" bestFit="1" customWidth="1"/>
    <col min="5" max="5" width="12" bestFit="1" customWidth="1"/>
    <col min="10" max="11" width="13.85546875" bestFit="1" customWidth="1"/>
  </cols>
  <sheetData>
    <row r="1" spans="1:12" s="1" customFormat="1" x14ac:dyDescent="0.25">
      <c r="A1" s="1" t="s">
        <v>13</v>
      </c>
      <c r="B1" s="1" t="s">
        <v>14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12</v>
      </c>
      <c r="L1" s="1" t="s">
        <v>9</v>
      </c>
    </row>
    <row r="3" spans="1:12" x14ac:dyDescent="0.25">
      <c r="A3">
        <v>25</v>
      </c>
      <c r="B3">
        <v>69.599999999999994</v>
      </c>
      <c r="D3">
        <f>RADIANS(A3)</f>
        <v>0.43633231299858238</v>
      </c>
      <c r="E3">
        <f>$D$20^2*COS(D3)</f>
        <v>2.0391925208324624</v>
      </c>
      <c r="F3">
        <f>SIN(D3)</f>
        <v>0.42261826174069944</v>
      </c>
      <c r="G3">
        <f>SQRT($D$20^2-F3^2)</f>
        <v>1.439233756150567</v>
      </c>
      <c r="H3">
        <f>E3-G3</f>
        <v>0.59995876468189535</v>
      </c>
      <c r="I3">
        <f>E3+G3</f>
        <v>3.4784262769830292</v>
      </c>
      <c r="J3">
        <f>$D$19*(H3/I3)^2+$D$21</f>
        <v>59.498661216356354</v>
      </c>
      <c r="L3">
        <f>(J3-B3)^2</f>
        <v>102.03704522194319</v>
      </c>
    </row>
    <row r="4" spans="1:12" x14ac:dyDescent="0.25">
      <c r="A4">
        <v>29</v>
      </c>
      <c r="B4">
        <v>61.8</v>
      </c>
      <c r="D4">
        <f t="shared" ref="D4:D15" si="0">RADIANS(A4)</f>
        <v>0.50614548307835561</v>
      </c>
      <c r="E4">
        <f t="shared" ref="E4:E15" si="1">$D$20^2*COS(D4)</f>
        <v>1.9678943410636405</v>
      </c>
      <c r="F4">
        <f t="shared" ref="F4:F15" si="2">SIN(D4)</f>
        <v>0.48480962024633706</v>
      </c>
      <c r="G4">
        <f t="shared" ref="G4:G15" si="3">SQRT($D$20^2-F4^2)</f>
        <v>1.4194927376061501</v>
      </c>
      <c r="H4">
        <f t="shared" ref="H4:H15" si="4">E4-G4</f>
        <v>0.54840160345749034</v>
      </c>
      <c r="I4">
        <f t="shared" ref="I4:I15" si="5">E4+G4</f>
        <v>3.3873870786697906</v>
      </c>
      <c r="J4">
        <f t="shared" ref="J4:J15" si="6">$D$19*(H4/I4)^2+$D$21</f>
        <v>52.420091469632794</v>
      </c>
      <c r="L4">
        <f t="shared" ref="L4:L15" si="7">(J4-B4)^2</f>
        <v>87.982684038055424</v>
      </c>
    </row>
    <row r="5" spans="1:12" x14ac:dyDescent="0.25">
      <c r="A5">
        <v>33</v>
      </c>
      <c r="B5">
        <v>53.8</v>
      </c>
      <c r="D5">
        <f t="shared" si="0"/>
        <v>0.57595865315812877</v>
      </c>
      <c r="E5">
        <f t="shared" si="1"/>
        <v>1.8870087778772042</v>
      </c>
      <c r="F5">
        <f t="shared" si="2"/>
        <v>0.54463903501502708</v>
      </c>
      <c r="G5">
        <f t="shared" si="3"/>
        <v>1.3976295365861084</v>
      </c>
      <c r="H5">
        <f t="shared" si="4"/>
        <v>0.48937924129109578</v>
      </c>
      <c r="I5">
        <f t="shared" si="5"/>
        <v>3.2846383144633124</v>
      </c>
      <c r="J5">
        <f t="shared" si="6"/>
        <v>44.39621779571133</v>
      </c>
      <c r="L5">
        <f t="shared" si="7"/>
        <v>88.431119745696222</v>
      </c>
    </row>
    <row r="6" spans="1:12" x14ac:dyDescent="0.25">
      <c r="A6">
        <v>37</v>
      </c>
      <c r="B6">
        <v>44.7</v>
      </c>
      <c r="D6">
        <f t="shared" si="0"/>
        <v>0.64577182323790194</v>
      </c>
      <c r="E6">
        <f t="shared" si="1"/>
        <v>1.7969298976064088</v>
      </c>
      <c r="F6">
        <f t="shared" si="2"/>
        <v>0.60181502315204827</v>
      </c>
      <c r="G6">
        <f t="shared" si="3"/>
        <v>1.3739791402741526</v>
      </c>
      <c r="H6">
        <f t="shared" si="4"/>
        <v>0.42295075733225618</v>
      </c>
      <c r="I6">
        <f t="shared" si="5"/>
        <v>3.1709090378805613</v>
      </c>
      <c r="J6">
        <f t="shared" si="6"/>
        <v>35.582957496557285</v>
      </c>
      <c r="L6">
        <f t="shared" si="7"/>
        <v>83.12046400958107</v>
      </c>
    </row>
    <row r="7" spans="1:12" x14ac:dyDescent="0.25">
      <c r="A7">
        <v>41</v>
      </c>
      <c r="B7">
        <v>34.799999999999997</v>
      </c>
      <c r="D7">
        <f t="shared" si="0"/>
        <v>0.71558499331767511</v>
      </c>
      <c r="E7">
        <f t="shared" si="1"/>
        <v>1.6980965555012371</v>
      </c>
      <c r="F7">
        <f t="shared" si="2"/>
        <v>0.65605902899050728</v>
      </c>
      <c r="G7">
        <f t="shared" si="3"/>
        <v>1.348920513032563</v>
      </c>
      <c r="H7">
        <f t="shared" si="4"/>
        <v>0.34917604246867406</v>
      </c>
      <c r="I7">
        <f t="shared" si="5"/>
        <v>3.0470170685338003</v>
      </c>
      <c r="J7">
        <f t="shared" si="6"/>
        <v>26.264497636993852</v>
      </c>
      <c r="L7">
        <f t="shared" si="7"/>
        <v>72.854800588883492</v>
      </c>
    </row>
    <row r="8" spans="1:12" x14ac:dyDescent="0.25">
      <c r="A8">
        <v>45</v>
      </c>
      <c r="B8">
        <v>25.1</v>
      </c>
      <c r="D8">
        <f t="shared" si="0"/>
        <v>0.78539816339744828</v>
      </c>
      <c r="E8">
        <f t="shared" si="1"/>
        <v>1.5909902576697321</v>
      </c>
      <c r="F8">
        <f t="shared" si="2"/>
        <v>0.70710678118654746</v>
      </c>
      <c r="G8">
        <f t="shared" si="3"/>
        <v>1.3228756555322954</v>
      </c>
      <c r="H8">
        <f t="shared" si="4"/>
        <v>0.26811460213743676</v>
      </c>
      <c r="I8">
        <f t="shared" si="5"/>
        <v>2.9138659132020273</v>
      </c>
      <c r="J8">
        <f t="shared" si="6"/>
        <v>16.932917957894968</v>
      </c>
      <c r="L8">
        <f t="shared" si="7"/>
        <v>66.701229082474512</v>
      </c>
    </row>
    <row r="9" spans="1:12" x14ac:dyDescent="0.25">
      <c r="A9">
        <v>49</v>
      </c>
      <c r="B9">
        <v>16.399999999999999</v>
      </c>
      <c r="D9">
        <f t="shared" si="0"/>
        <v>0.85521133347722145</v>
      </c>
      <c r="E9">
        <f t="shared" si="1"/>
        <v>1.4761328152286413</v>
      </c>
      <c r="F9">
        <f t="shared" si="2"/>
        <v>0.75470958022277201</v>
      </c>
      <c r="G9">
        <f t="shared" si="3"/>
        <v>1.2963076214849496</v>
      </c>
      <c r="H9">
        <f t="shared" si="4"/>
        <v>0.17982519374369166</v>
      </c>
      <c r="I9">
        <f t="shared" si="5"/>
        <v>2.7724404367135911</v>
      </c>
      <c r="J9">
        <f t="shared" si="6"/>
        <v>8.4140796801030397</v>
      </c>
      <c r="L9">
        <f t="shared" si="7"/>
        <v>63.774923355743148</v>
      </c>
    </row>
    <row r="10" spans="1:12" x14ac:dyDescent="0.25">
      <c r="A10">
        <v>53</v>
      </c>
      <c r="B10">
        <v>9.6999999999999993</v>
      </c>
      <c r="D10">
        <f t="shared" si="0"/>
        <v>0.92502450355699462</v>
      </c>
      <c r="E10">
        <f t="shared" si="1"/>
        <v>1.3540838020921089</v>
      </c>
      <c r="F10">
        <f t="shared" si="2"/>
        <v>0.79863551004729283</v>
      </c>
      <c r="G10">
        <f t="shared" si="3"/>
        <v>1.2697170244158738</v>
      </c>
      <c r="H10">
        <f t="shared" si="4"/>
        <v>8.4366777676235127E-2</v>
      </c>
      <c r="I10">
        <f t="shared" si="5"/>
        <v>2.6238008265079826</v>
      </c>
      <c r="J10">
        <f t="shared" si="6"/>
        <v>2.067812662070486</v>
      </c>
      <c r="L10">
        <f t="shared" si="7"/>
        <v>58.250283561251599</v>
      </c>
    </row>
    <row r="11" spans="1:12" x14ac:dyDescent="0.25">
      <c r="A11">
        <v>57</v>
      </c>
      <c r="B11">
        <v>1</v>
      </c>
      <c r="D11">
        <f t="shared" si="0"/>
        <v>0.99483767363676789</v>
      </c>
      <c r="E11">
        <f t="shared" si="1"/>
        <v>1.225437828783811</v>
      </c>
      <c r="F11">
        <f t="shared" si="2"/>
        <v>0.83867056794542405</v>
      </c>
      <c r="G11">
        <f t="shared" si="3"/>
        <v>1.24363647359753</v>
      </c>
      <c r="H11">
        <f t="shared" si="4"/>
        <v>-1.8198644813719023E-2</v>
      </c>
      <c r="I11">
        <f t="shared" si="5"/>
        <v>2.4690743023813413</v>
      </c>
      <c r="J11">
        <f t="shared" si="6"/>
        <v>0.10865251276123218</v>
      </c>
      <c r="L11">
        <f t="shared" si="7"/>
        <v>0.79450034300686534</v>
      </c>
    </row>
    <row r="12" spans="1:12" x14ac:dyDescent="0.25">
      <c r="A12">
        <v>61</v>
      </c>
      <c r="B12">
        <v>13.2</v>
      </c>
      <c r="D12">
        <f t="shared" si="0"/>
        <v>1.064650843716541</v>
      </c>
      <c r="E12">
        <f t="shared" si="1"/>
        <v>1.0908216455542585</v>
      </c>
      <c r="F12">
        <f t="shared" si="2"/>
        <v>0.87461970713939574</v>
      </c>
      <c r="G12">
        <f t="shared" si="3"/>
        <v>1.2186223237260172</v>
      </c>
      <c r="H12">
        <f t="shared" si="4"/>
        <v>-0.12780067817175866</v>
      </c>
      <c r="I12">
        <f t="shared" si="5"/>
        <v>2.3094439692802755</v>
      </c>
      <c r="J12">
        <f t="shared" si="6"/>
        <v>6.1246524943986342</v>
      </c>
      <c r="L12">
        <f t="shared" si="7"/>
        <v>50.060542325019462</v>
      </c>
    </row>
    <row r="13" spans="1:12" x14ac:dyDescent="0.25">
      <c r="A13">
        <v>65</v>
      </c>
      <c r="B13">
        <v>35.1</v>
      </c>
      <c r="D13">
        <f t="shared" si="0"/>
        <v>1.1344640137963142</v>
      </c>
      <c r="E13">
        <f t="shared" si="1"/>
        <v>0.9508910889165737</v>
      </c>
      <c r="F13">
        <f t="shared" si="2"/>
        <v>0.90630778703664994</v>
      </c>
      <c r="G13">
        <f t="shared" si="3"/>
        <v>1.195243153151998</v>
      </c>
      <c r="H13">
        <f t="shared" si="4"/>
        <v>-0.24435206423542433</v>
      </c>
      <c r="I13">
        <f t="shared" si="5"/>
        <v>2.1461342420685718</v>
      </c>
      <c r="J13">
        <f t="shared" si="6"/>
        <v>25.926760287977526</v>
      </c>
      <c r="L13">
        <f t="shared" si="7"/>
        <v>84.148326814226181</v>
      </c>
    </row>
    <row r="14" spans="1:12" x14ac:dyDescent="0.25">
      <c r="A14">
        <v>69</v>
      </c>
      <c r="B14">
        <v>82.4</v>
      </c>
      <c r="D14">
        <f t="shared" si="0"/>
        <v>1.2042771838760873</v>
      </c>
      <c r="E14">
        <f t="shared" si="1"/>
        <v>0.80632788647692588</v>
      </c>
      <c r="F14">
        <f t="shared" si="2"/>
        <v>0.93358042649720174</v>
      </c>
      <c r="G14">
        <f t="shared" si="3"/>
        <v>1.1740645583873583</v>
      </c>
      <c r="H14">
        <f t="shared" si="4"/>
        <v>-0.36773667191043247</v>
      </c>
      <c r="I14">
        <f t="shared" si="5"/>
        <v>1.9803924448642842</v>
      </c>
      <c r="J14">
        <f t="shared" si="6"/>
        <v>68.960651624976606</v>
      </c>
      <c r="L14">
        <f t="shared" si="7"/>
        <v>180.61608474524411</v>
      </c>
    </row>
    <row r="15" spans="1:12" x14ac:dyDescent="0.25">
      <c r="A15">
        <v>73</v>
      </c>
      <c r="B15">
        <v>174</v>
      </c>
      <c r="D15">
        <f t="shared" si="0"/>
        <v>1.2740903539558606</v>
      </c>
      <c r="E15">
        <f t="shared" si="1"/>
        <v>0.65783633562615773</v>
      </c>
      <c r="F15">
        <f t="shared" si="2"/>
        <v>0.95630475596303544</v>
      </c>
      <c r="G15">
        <f t="shared" si="3"/>
        <v>1.1556302236106839</v>
      </c>
      <c r="H15">
        <f t="shared" si="4"/>
        <v>-0.49779388798452617</v>
      </c>
      <c r="I15">
        <f t="shared" si="5"/>
        <v>1.8134665592368417</v>
      </c>
      <c r="J15">
        <f t="shared" si="6"/>
        <v>150.6988758147717</v>
      </c>
      <c r="L15">
        <f t="shared" si="7"/>
        <v>542.94238829543133</v>
      </c>
    </row>
    <row r="18" spans="3:12" x14ac:dyDescent="0.25">
      <c r="C18" t="s">
        <v>11</v>
      </c>
    </row>
    <row r="19" spans="3:12" x14ac:dyDescent="0.25">
      <c r="C19" s="1" t="s">
        <v>0</v>
      </c>
      <c r="D19">
        <v>2000</v>
      </c>
      <c r="K19" t="s">
        <v>10</v>
      </c>
      <c r="L19">
        <f>SUM(L3:L15)</f>
        <v>1481.7143921265567</v>
      </c>
    </row>
    <row r="20" spans="3:12" x14ac:dyDescent="0.25">
      <c r="C20" s="1" t="s">
        <v>1</v>
      </c>
      <c r="D20">
        <v>1.5</v>
      </c>
    </row>
    <row r="21" spans="3:12" x14ac:dyDescent="0.25">
      <c r="C21" s="1" t="s">
        <v>2</v>
      </c>
      <c r="D21">
        <v>0</v>
      </c>
    </row>
  </sheetData>
  <sortState ref="A3:B15">
    <sortCondition ref="A3:A1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MRB-CWU</dc:creator>
  <cp:lastModifiedBy>MRB-CWU</cp:lastModifiedBy>
  <dcterms:created xsi:type="dcterms:W3CDTF">2021-06-26T18:54:10Z</dcterms:created>
  <dcterms:modified xsi:type="dcterms:W3CDTF">2021-06-26T21:47:20Z</dcterms:modified>
</cp:coreProperties>
</file>